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nmpatcouk.sharepoint.com/sites/leadership/Shared Documents/2026-27/"/>
    </mc:Choice>
  </mc:AlternateContent>
  <xr:revisionPtr revIDLastSave="0" documentId="8_{4AEF01C0-AD2E-45E4-807A-D4E1E4A5026D}" xr6:coauthVersionLast="47" xr6:coauthVersionMax="47" xr10:uidLastSave="{00000000-0000-0000-0000-000000000000}"/>
  <bookViews>
    <workbookView xWindow="29550" yWindow="3285" windowWidth="21600" windowHeight="11295" xr2:uid="{21556BD3-A84A-4573-9399-9954AAC25A32}"/>
  </bookViews>
  <sheets>
    <sheet name="WCIT" sheetId="1" r:id="rId1"/>
    <sheet name="Large Group Teaching" sheetId="4" r:id="rId2"/>
    <sheet name="Data" sheetId="3" state="hidden" r:id="rId3"/>
    <sheet name="Individual &amp; shared tuitio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5" l="1"/>
  <c r="C9" i="4"/>
  <c r="C12" i="4" s="1"/>
  <c r="C26" i="1"/>
  <c r="G10" i="4"/>
  <c r="C11" i="4"/>
  <c r="C16" i="1"/>
  <c r="E16" i="1"/>
  <c r="G16" i="1"/>
  <c r="C28" i="1"/>
  <c r="C27" i="1"/>
  <c r="G27" i="1"/>
  <c r="C10" i="4"/>
  <c r="G9" i="5" l="1"/>
  <c r="G10" i="5" s="1"/>
  <c r="C9" i="5"/>
  <c r="C12" i="5" s="1"/>
  <c r="C11" i="5" l="1"/>
  <c r="C10" i="5"/>
</calcChain>
</file>

<file path=xl/sharedStrings.xml><?xml version="1.0" encoding="utf-8"?>
<sst xmlns="http://schemas.openxmlformats.org/spreadsheetml/2006/main" count="81" uniqueCount="49">
  <si>
    <t>Whole Class Instrumental Tuition (WCIT) 2026/27</t>
  </si>
  <si>
    <t>(see pages 10 &amp; 11)</t>
  </si>
  <si>
    <t>Format options</t>
  </si>
  <si>
    <t>Option 1: Whole class tuition for full year</t>
  </si>
  <si>
    <t>Option 2: Whole class for Autumn and Spring, opt-in group lessons for Summer</t>
  </si>
  <si>
    <t>Option 3: Whole class for Autumn, opt-in group lessons for Spring and Summer</t>
  </si>
  <si>
    <r>
      <t xml:space="preserve">NB: Costs for Group lessons </t>
    </r>
    <r>
      <rPr>
        <b/>
        <sz val="11"/>
        <color theme="1"/>
        <rFont val="Lucida Sans"/>
        <family val="2"/>
      </rPr>
      <t>only</t>
    </r>
    <r>
      <rPr>
        <sz val="11"/>
        <color theme="1"/>
        <rFont val="Lucida Sans"/>
        <family val="2"/>
      </rPr>
      <t xml:space="preserve"> can be recovered from families</t>
    </r>
  </si>
  <si>
    <t>Option 1</t>
  </si>
  <si>
    <t>Option 2</t>
  </si>
  <si>
    <t>Option 3</t>
  </si>
  <si>
    <t>Format</t>
  </si>
  <si>
    <t>School pays</t>
  </si>
  <si>
    <t>Autumn*</t>
  </si>
  <si>
    <t>Whole Class</t>
  </si>
  <si>
    <t>Spring</t>
  </si>
  <si>
    <t>Group lessons</t>
  </si>
  <si>
    <t>Summer</t>
  </si>
  <si>
    <t>Total</t>
  </si>
  <si>
    <t>* Subsidy of £550 is applied to the Autumn term, reducing the charge from £605.00 to £55.00</t>
  </si>
  <si>
    <t>Group follow-on lesson cost calculator</t>
  </si>
  <si>
    <r>
      <t xml:space="preserve">Select no. of pupils </t>
    </r>
    <r>
      <rPr>
        <b/>
        <sz val="10"/>
        <color theme="1"/>
        <rFont val="Lucida Sans"/>
        <family val="2"/>
      </rPr>
      <t>per 30-minute group</t>
    </r>
  </si>
  <si>
    <t>Enter a school-funded % discount</t>
  </si>
  <si>
    <t>Schools charge to families</t>
  </si>
  <si>
    <t>NMPAT Direct Debit payment model</t>
  </si>
  <si>
    <t>Cost per lesson</t>
  </si>
  <si>
    <t>Cost per month*</t>
  </si>
  <si>
    <t>Cost per term**</t>
  </si>
  <si>
    <t>Cost per year</t>
  </si>
  <si>
    <t>* Based on 11 lessons (3 monthly payments) per term</t>
  </si>
  <si>
    <t>** Where a term consists of 11 lessons</t>
  </si>
  <si>
    <t>Large Group Teaching 2026/27</t>
  </si>
  <si>
    <t>(see page 13)</t>
  </si>
  <si>
    <t>Lesson cost calculator</t>
  </si>
  <si>
    <t>Enter a school-funded discount</t>
  </si>
  <si>
    <t>Schools charge back full amount to families</t>
  </si>
  <si>
    <t>* Based on 33 lessons (10 monthly payments, Sep-Jun) per year</t>
  </si>
  <si>
    <t>Individual / shared tuition 2026/27</t>
  </si>
  <si>
    <t>Paired/shared lessons**</t>
  </si>
  <si>
    <t>(see page 12)</t>
  </si>
  <si>
    <t>15-minute individual lessons</t>
  </si>
  <si>
    <t>20-minute individual lessons</t>
  </si>
  <si>
    <t>Select lesson type</t>
  </si>
  <si>
    <t>30-minute individual lessons</t>
  </si>
  <si>
    <t>40-minute individual lessons</t>
  </si>
  <si>
    <t>45-minute individual lessons</t>
  </si>
  <si>
    <t>60-minute individual lessons</t>
  </si>
  <si>
    <t>Cost per term***</t>
  </si>
  <si>
    <t>** Paired/shared lessons = 2 pupils for 20 mins / 3 for 30 mins</t>
  </si>
  <si>
    <t>*** Where a term consists of 11 lessons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</si>
</sst>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Lucida Sans"/>
      <family val="2"/>
    </font>
    <font>
      <sz val="10"/>
      <color theme="1"/>
      <name val="Lucida Sans"/>
      <family val="2"/>
    </font>
    <font>
      <b/>
      <sz val="10"/>
      <color theme="1"/>
      <name val="Lucida Sans"/>
      <family val="2"/>
    </font>
    <font>
      <i/>
      <sz val="10"/>
      <color theme="1"/>
      <name val="Lucida Sans"/>
      <family val="2"/>
    </font>
    <font>
      <b/>
      <sz val="11"/>
      <color theme="1"/>
      <name val="Lucida Sans"/>
      <family val="2"/>
    </font>
    <font>
      <b/>
      <sz val="12"/>
      <color theme="1"/>
      <name val="Lucida Sans"/>
      <family val="2"/>
    </font>
    <font>
      <sz val="9"/>
      <color theme="1"/>
      <name val="Lucida Sans"/>
      <family val="2"/>
    </font>
    <font>
      <b/>
      <i/>
      <sz val="10"/>
      <color theme="1"/>
      <name val="Lucida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FFD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4" xfId="0" applyFont="1" applyFill="1" applyBorder="1"/>
    <xf numFmtId="0" fontId="3" fillId="3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0" fontId="4" fillId="0" borderId="0" xfId="0" applyFont="1"/>
    <xf numFmtId="164" fontId="3" fillId="2" borderId="5" xfId="1" applyFont="1" applyFill="1" applyBorder="1"/>
    <xf numFmtId="164" fontId="3" fillId="3" borderId="5" xfId="1" applyFont="1" applyFill="1" applyBorder="1"/>
    <xf numFmtId="164" fontId="4" fillId="0" borderId="6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8" xfId="0" applyFont="1" applyBorder="1"/>
    <xf numFmtId="0" fontId="3" fillId="4" borderId="4" xfId="0" applyFont="1" applyFill="1" applyBorder="1"/>
    <xf numFmtId="0" fontId="3" fillId="5" borderId="7" xfId="0" applyFont="1" applyFill="1" applyBorder="1"/>
    <xf numFmtId="0" fontId="3" fillId="5" borderId="4" xfId="0" applyFont="1" applyFill="1" applyBorder="1"/>
    <xf numFmtId="0" fontId="3" fillId="6" borderId="7" xfId="0" applyFont="1" applyFill="1" applyBorder="1"/>
    <xf numFmtId="0" fontId="3" fillId="6" borderId="4" xfId="0" applyFont="1" applyFill="1" applyBorder="1"/>
    <xf numFmtId="0" fontId="3" fillId="7" borderId="7" xfId="0" applyFont="1" applyFill="1" applyBorder="1"/>
    <xf numFmtId="0" fontId="3" fillId="7" borderId="4" xfId="0" applyFont="1" applyFill="1" applyBorder="1"/>
    <xf numFmtId="0" fontId="3" fillId="8" borderId="7" xfId="0" applyFont="1" applyFill="1" applyBorder="1"/>
    <xf numFmtId="0" fontId="3" fillId="8" borderId="4" xfId="0" applyFont="1" applyFill="1" applyBorder="1"/>
    <xf numFmtId="0" fontId="3" fillId="9" borderId="5" xfId="0" applyFont="1" applyFill="1" applyBorder="1"/>
    <xf numFmtId="0" fontId="3" fillId="9" borderId="4" xfId="0" applyFont="1" applyFill="1" applyBorder="1"/>
    <xf numFmtId="164" fontId="3" fillId="9" borderId="5" xfId="1" applyFont="1" applyFill="1" applyBorder="1"/>
    <xf numFmtId="0" fontId="4" fillId="10" borderId="2" xfId="0" applyFont="1" applyFill="1" applyBorder="1" applyAlignment="1" applyProtection="1">
      <alignment horizontal="center"/>
      <protection locked="0"/>
    </xf>
    <xf numFmtId="164" fontId="4" fillId="0" borderId="0" xfId="0" applyNumberFormat="1" applyFont="1"/>
    <xf numFmtId="0" fontId="9" fillId="0" borderId="8" xfId="0" applyFont="1" applyBorder="1"/>
    <xf numFmtId="164" fontId="4" fillId="0" borderId="8" xfId="0" applyNumberFormat="1" applyFont="1" applyBorder="1"/>
    <xf numFmtId="164" fontId="3" fillId="6" borderId="3" xfId="1" applyFont="1" applyFill="1" applyBorder="1" applyAlignment="1">
      <alignment horizontal="center"/>
    </xf>
    <xf numFmtId="164" fontId="3" fillId="5" borderId="3" xfId="1" applyFont="1" applyFill="1" applyBorder="1" applyAlignment="1">
      <alignment horizontal="center"/>
    </xf>
    <xf numFmtId="164" fontId="3" fillId="8" borderId="3" xfId="1" applyFont="1" applyFill="1" applyBorder="1" applyAlignment="1">
      <alignment horizontal="center"/>
    </xf>
    <xf numFmtId="164" fontId="3" fillId="7" borderId="3" xfId="1" applyFont="1" applyFill="1" applyBorder="1" applyAlignment="1">
      <alignment horizontal="center"/>
    </xf>
    <xf numFmtId="164" fontId="3" fillId="4" borderId="3" xfId="1" applyFont="1" applyFill="1" applyBorder="1" applyAlignment="1">
      <alignment horizontal="center"/>
    </xf>
    <xf numFmtId="0" fontId="8" fillId="0" borderId="0" xfId="0" applyFont="1"/>
    <xf numFmtId="0" fontId="8" fillId="0" borderId="9" xfId="0" applyFont="1" applyBorder="1" applyAlignment="1">
      <alignment horizontal="right"/>
    </xf>
    <xf numFmtId="9" fontId="4" fillId="12" borderId="2" xfId="0" applyNumberFormat="1" applyFont="1" applyFill="1" applyBorder="1" applyAlignment="1" applyProtection="1">
      <alignment horizontal="center"/>
      <protection locked="0"/>
    </xf>
    <xf numFmtId="0" fontId="3" fillId="4" borderId="7" xfId="0" applyFont="1" applyFill="1" applyBorder="1"/>
    <xf numFmtId="0" fontId="3" fillId="0" borderId="12" xfId="0" applyFont="1" applyBorder="1"/>
    <xf numFmtId="0" fontId="3" fillId="4" borderId="13" xfId="0" applyFont="1" applyFill="1" applyBorder="1"/>
    <xf numFmtId="0" fontId="3" fillId="4" borderId="14" xfId="0" applyFont="1" applyFill="1" applyBorder="1"/>
    <xf numFmtId="164" fontId="3" fillId="0" borderId="15" xfId="1" applyFont="1" applyBorder="1"/>
    <xf numFmtId="0" fontId="3" fillId="0" borderId="16" xfId="0" applyFont="1" applyBorder="1"/>
    <xf numFmtId="164" fontId="3" fillId="4" borderId="17" xfId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4" fontId="3" fillId="11" borderId="17" xfId="1" applyFont="1" applyFill="1" applyBorder="1" applyAlignment="1">
      <alignment horizontal="center"/>
    </xf>
    <xf numFmtId="0" fontId="4" fillId="10" borderId="10" xfId="0" applyFont="1" applyFill="1" applyBorder="1" applyAlignment="1" applyProtection="1">
      <alignment horizontal="center"/>
      <protection locked="0"/>
    </xf>
    <xf numFmtId="0" fontId="4" fillId="10" borderId="1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FFD0"/>
      <color rgb="FFCCECFF"/>
      <color rgb="FF99CCFF"/>
      <color rgb="FFCCFFFF"/>
      <color rgb="FF9999FF"/>
      <color rgb="FFCC99FF"/>
      <color rgb="FFCCCCFF"/>
      <color rgb="FFFFCCFF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736708</xdr:colOff>
      <xdr:row>19</xdr:row>
      <xdr:rowOff>164225</xdr:rowOff>
    </xdr:from>
    <xdr:to>
      <xdr:col>5</xdr:col>
      <xdr:colOff>913085</xdr:colOff>
      <xdr:row>21</xdr:row>
      <xdr:rowOff>19708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23190C68-B1E1-62C4-A2AD-9C17279C1DB7}"/>
            </a:ext>
          </a:extLst>
        </xdr:cNvPr>
        <xdr:cNvSpPr/>
      </xdr:nvSpPr>
      <xdr:spPr>
        <a:xfrm>
          <a:off x="5532053" y="2962604"/>
          <a:ext cx="176377" cy="216776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736708</xdr:colOff>
      <xdr:row>21</xdr:row>
      <xdr:rowOff>164225</xdr:rowOff>
    </xdr:from>
    <xdr:to>
      <xdr:col>5</xdr:col>
      <xdr:colOff>913085</xdr:colOff>
      <xdr:row>23</xdr:row>
      <xdr:rowOff>19708</xdr:rowOff>
    </xdr:to>
    <xdr:sp macro="" textlink="">
      <xdr:nvSpPr>
        <xdr:cNvPr id="3" name="Arrow: Right 1">
          <a:extLst>
            <a:ext uri="{FF2B5EF4-FFF2-40B4-BE49-F238E27FC236}">
              <a16:creationId xmlns:a16="http://schemas.microsoft.com/office/drawing/2014/main" id="{E2EA4FF9-4CEE-4662-B80E-003216E5696A}"/>
            </a:ext>
            <a:ext uri="{147F2762-F138-4A5C-976F-8EAC2B608ADB}">
              <a16:predDERef xmlns:a16="http://schemas.microsoft.com/office/drawing/2014/main" pred="{23190C68-B1E1-62C4-A2AD-9C17279C1DB7}"/>
            </a:ext>
          </a:extLst>
        </xdr:cNvPr>
        <xdr:cNvSpPr/>
      </xdr:nvSpPr>
      <xdr:spPr>
        <a:xfrm>
          <a:off x="5546833" y="3421775"/>
          <a:ext cx="176377" cy="217433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736708</xdr:colOff>
      <xdr:row>3</xdr:row>
      <xdr:rowOff>0</xdr:rowOff>
    </xdr:from>
    <xdr:to>
      <xdr:col>5</xdr:col>
      <xdr:colOff>913085</xdr:colOff>
      <xdr:row>4</xdr:row>
      <xdr:rowOff>19708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C69C51E3-7F30-493F-9888-822B8F814AAF}"/>
            </a:ext>
          </a:extLst>
        </xdr:cNvPr>
        <xdr:cNvSpPr/>
      </xdr:nvSpPr>
      <xdr:spPr>
        <a:xfrm>
          <a:off x="5546833" y="3259850"/>
          <a:ext cx="176377" cy="217433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736708</xdr:colOff>
      <xdr:row>4</xdr:row>
      <xdr:rowOff>164225</xdr:rowOff>
    </xdr:from>
    <xdr:to>
      <xdr:col>5</xdr:col>
      <xdr:colOff>913085</xdr:colOff>
      <xdr:row>6</xdr:row>
      <xdr:rowOff>19708</xdr:rowOff>
    </xdr:to>
    <xdr:sp macro="" textlink="">
      <xdr:nvSpPr>
        <xdr:cNvPr id="3" name="Arrow: Right 1">
          <a:extLst>
            <a:ext uri="{FF2B5EF4-FFF2-40B4-BE49-F238E27FC236}">
              <a16:creationId xmlns:a16="http://schemas.microsoft.com/office/drawing/2014/main" id="{024F46A0-8869-4DF5-9365-C60F31E12EA9}"/>
            </a:ext>
            <a:ext uri="{147F2762-F138-4A5C-976F-8EAC2B608ADB}">
              <a16:predDERef xmlns:a16="http://schemas.microsoft.com/office/drawing/2014/main" pred="{C69C51E3-7F30-493F-9888-822B8F814AAF}"/>
            </a:ext>
          </a:extLst>
        </xdr:cNvPr>
        <xdr:cNvSpPr/>
      </xdr:nvSpPr>
      <xdr:spPr>
        <a:xfrm>
          <a:off x="5546833" y="3783725"/>
          <a:ext cx="176377" cy="198383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736708</xdr:colOff>
      <xdr:row>4</xdr:row>
      <xdr:rowOff>164225</xdr:rowOff>
    </xdr:from>
    <xdr:to>
      <xdr:col>5</xdr:col>
      <xdr:colOff>913085</xdr:colOff>
      <xdr:row>6</xdr:row>
      <xdr:rowOff>19708</xdr:rowOff>
    </xdr:to>
    <xdr:sp macro="" textlink="">
      <xdr:nvSpPr>
        <xdr:cNvPr id="4" name="Arrow: Right 1">
          <a:extLst>
            <a:ext uri="{FF2B5EF4-FFF2-40B4-BE49-F238E27FC236}">
              <a16:creationId xmlns:a16="http://schemas.microsoft.com/office/drawing/2014/main" id="{8B0DC1E9-CFDF-4606-95D1-BB1F4C58290C}"/>
            </a:ext>
            <a:ext uri="{147F2762-F138-4A5C-976F-8EAC2B608ADB}">
              <a16:predDERef xmlns:a16="http://schemas.microsoft.com/office/drawing/2014/main" pred="{024F46A0-8869-4DF5-9365-C60F31E12EA9}"/>
            </a:ext>
          </a:extLst>
        </xdr:cNvPr>
        <xdr:cNvSpPr/>
      </xdr:nvSpPr>
      <xdr:spPr>
        <a:xfrm>
          <a:off x="5546833" y="3783725"/>
          <a:ext cx="176377" cy="198383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708133</xdr:colOff>
      <xdr:row>2</xdr:row>
      <xdr:rowOff>152400</xdr:rowOff>
    </xdr:from>
    <xdr:to>
      <xdr:col>4</xdr:col>
      <xdr:colOff>884510</xdr:colOff>
      <xdr:row>4</xdr:row>
      <xdr:rowOff>19708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757CA78-F056-460B-9C54-F34EA1F49622}"/>
            </a:ext>
          </a:extLst>
        </xdr:cNvPr>
        <xdr:cNvSpPr/>
      </xdr:nvSpPr>
      <xdr:spPr>
        <a:xfrm>
          <a:off x="4556233" y="523875"/>
          <a:ext cx="176377" cy="219733"/>
        </a:xfrm>
        <a:prstGeom prst="rightArrow">
          <a:avLst/>
        </a:prstGeom>
        <a:solidFill>
          <a:srgbClr val="FFC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736708</xdr:colOff>
      <xdr:row>4</xdr:row>
      <xdr:rowOff>164225</xdr:rowOff>
    </xdr:from>
    <xdr:to>
      <xdr:col>5</xdr:col>
      <xdr:colOff>913085</xdr:colOff>
      <xdr:row>6</xdr:row>
      <xdr:rowOff>19708</xdr:rowOff>
    </xdr:to>
    <xdr:sp macro="" textlink="">
      <xdr:nvSpPr>
        <xdr:cNvPr id="3" name="Arrow: Right 1">
          <a:extLst>
            <a:ext uri="{FF2B5EF4-FFF2-40B4-BE49-F238E27FC236}">
              <a16:creationId xmlns:a16="http://schemas.microsoft.com/office/drawing/2014/main" id="{50044DA9-2464-48F7-9026-DC313EABF8D3}"/>
            </a:ext>
            <a:ext uri="{147F2762-F138-4A5C-976F-8EAC2B608ADB}">
              <a16:predDERef xmlns:a16="http://schemas.microsoft.com/office/drawing/2014/main" pred="{3757CA78-F056-460B-9C54-F34EA1F49622}"/>
            </a:ext>
          </a:extLst>
        </xdr:cNvPr>
        <xdr:cNvSpPr/>
      </xdr:nvSpPr>
      <xdr:spPr>
        <a:xfrm>
          <a:off x="5546833" y="897650"/>
          <a:ext cx="176377" cy="198383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736708</xdr:colOff>
      <xdr:row>4</xdr:row>
      <xdr:rowOff>164225</xdr:rowOff>
    </xdr:from>
    <xdr:to>
      <xdr:col>5</xdr:col>
      <xdr:colOff>913085</xdr:colOff>
      <xdr:row>6</xdr:row>
      <xdr:rowOff>19708</xdr:rowOff>
    </xdr:to>
    <xdr:sp macro="" textlink="">
      <xdr:nvSpPr>
        <xdr:cNvPr id="4" name="Arrow: Right 1">
          <a:extLst>
            <a:ext uri="{FF2B5EF4-FFF2-40B4-BE49-F238E27FC236}">
              <a16:creationId xmlns:a16="http://schemas.microsoft.com/office/drawing/2014/main" id="{0961A7C9-40BE-4F26-A71F-A17CEF03CBC5}"/>
            </a:ext>
            <a:ext uri="{147F2762-F138-4A5C-976F-8EAC2B608ADB}">
              <a16:predDERef xmlns:a16="http://schemas.microsoft.com/office/drawing/2014/main" pred="{50044DA9-2464-48F7-9026-DC313EABF8D3}"/>
            </a:ext>
          </a:extLst>
        </xdr:cNvPr>
        <xdr:cNvSpPr/>
      </xdr:nvSpPr>
      <xdr:spPr>
        <a:xfrm>
          <a:off x="5546833" y="897650"/>
          <a:ext cx="176377" cy="198383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8FC3-BCC2-4069-814E-729084563186}">
  <dimension ref="A1:H30"/>
  <sheetViews>
    <sheetView tabSelected="1" topLeftCell="A9" zoomScaleNormal="100" workbookViewId="0">
      <selection activeCell="G21" sqref="G21"/>
    </sheetView>
  </sheetViews>
  <sheetFormatPr defaultColWidth="9.140625" defaultRowHeight="12.75"/>
  <cols>
    <col min="1" max="7" width="14.42578125" style="2" customWidth="1"/>
    <col min="8" max="8" width="9.140625" style="2" customWidth="1"/>
    <col min="9" max="16384" width="9.140625" style="2"/>
  </cols>
  <sheetData>
    <row r="1" spans="1:7" ht="15" customHeight="1">
      <c r="A1" s="15" t="s">
        <v>0</v>
      </c>
    </row>
    <row r="2" spans="1:7" ht="15" customHeight="1">
      <c r="A2" s="1" t="s">
        <v>1</v>
      </c>
    </row>
    <row r="3" spans="1:7" ht="15" customHeight="1"/>
    <row r="4" spans="1:7" ht="15" customHeight="1">
      <c r="A4" s="14" t="s">
        <v>2</v>
      </c>
    </row>
    <row r="5" spans="1:7" ht="15" customHeight="1">
      <c r="A5" s="1" t="s">
        <v>3</v>
      </c>
    </row>
    <row r="6" spans="1:7" ht="15" customHeight="1">
      <c r="A6" s="1" t="s">
        <v>4</v>
      </c>
    </row>
    <row r="7" spans="1:7" ht="15" customHeight="1">
      <c r="A7" s="1" t="s">
        <v>5</v>
      </c>
    </row>
    <row r="8" spans="1:7" ht="15" customHeight="1">
      <c r="A8" s="1"/>
    </row>
    <row r="9" spans="1:7" ht="15" customHeight="1">
      <c r="A9" s="1" t="s">
        <v>6</v>
      </c>
    </row>
    <row r="10" spans="1:7" ht="15" customHeight="1"/>
    <row r="11" spans="1:7" ht="15" customHeight="1">
      <c r="A11" s="3"/>
      <c r="B11" s="8" t="s">
        <v>7</v>
      </c>
      <c r="C11" s="3"/>
      <c r="D11" s="8" t="s">
        <v>8</v>
      </c>
      <c r="E11" s="3"/>
      <c r="F11" s="8" t="s">
        <v>9</v>
      </c>
      <c r="G11" s="3"/>
    </row>
    <row r="12" spans="1:7" ht="15" customHeight="1">
      <c r="A12" s="3"/>
      <c r="B12" s="2" t="s">
        <v>10</v>
      </c>
      <c r="C12" s="12" t="s">
        <v>11</v>
      </c>
      <c r="D12" s="2" t="s">
        <v>10</v>
      </c>
      <c r="E12" s="12" t="s">
        <v>11</v>
      </c>
      <c r="G12" s="12" t="s">
        <v>11</v>
      </c>
    </row>
    <row r="13" spans="1:7" ht="15" customHeight="1">
      <c r="A13" s="27" t="s">
        <v>12</v>
      </c>
      <c r="B13" s="28" t="s">
        <v>13</v>
      </c>
      <c r="C13" s="29">
        <v>55</v>
      </c>
      <c r="D13" s="28" t="s">
        <v>13</v>
      </c>
      <c r="E13" s="29">
        <v>55</v>
      </c>
      <c r="F13" s="28" t="s">
        <v>13</v>
      </c>
      <c r="G13" s="29">
        <v>55</v>
      </c>
    </row>
    <row r="14" spans="1:7" ht="15" customHeight="1">
      <c r="A14" s="6" t="s">
        <v>14</v>
      </c>
      <c r="B14" s="4" t="s">
        <v>13</v>
      </c>
      <c r="C14" s="9">
        <v>605</v>
      </c>
      <c r="D14" s="4" t="s">
        <v>13</v>
      </c>
      <c r="E14" s="9">
        <v>605</v>
      </c>
      <c r="F14" s="4" t="s">
        <v>15</v>
      </c>
      <c r="G14" s="9">
        <v>0</v>
      </c>
    </row>
    <row r="15" spans="1:7" ht="15" customHeight="1">
      <c r="A15" s="7" t="s">
        <v>16</v>
      </c>
      <c r="B15" s="5" t="s">
        <v>13</v>
      </c>
      <c r="C15" s="10">
        <v>605</v>
      </c>
      <c r="D15" s="5" t="s">
        <v>15</v>
      </c>
      <c r="E15" s="10">
        <v>0</v>
      </c>
      <c r="F15" s="5" t="s">
        <v>15</v>
      </c>
      <c r="G15" s="10">
        <v>0</v>
      </c>
    </row>
    <row r="16" spans="1:7" ht="15" customHeight="1" thickBot="1">
      <c r="A16" s="8" t="s">
        <v>17</v>
      </c>
      <c r="C16" s="11">
        <f>SUM(C13:C15)</f>
        <v>1265</v>
      </c>
      <c r="E16" s="11">
        <f>SUM(E13:E15)</f>
        <v>660</v>
      </c>
      <c r="G16" s="11">
        <f>SUM(G13:G15)</f>
        <v>55</v>
      </c>
    </row>
    <row r="17" spans="1:8" ht="15" customHeight="1">
      <c r="A17" s="8"/>
      <c r="C17" s="31"/>
      <c r="E17" s="31"/>
      <c r="G17" s="31"/>
    </row>
    <row r="18" spans="1:8" ht="15" customHeight="1">
      <c r="A18" s="13" t="s">
        <v>18</v>
      </c>
      <c r="C18" s="31"/>
      <c r="E18" s="31"/>
      <c r="G18" s="31"/>
    </row>
    <row r="19" spans="1:8" ht="15" customHeight="1" thickBot="1">
      <c r="A19" s="32"/>
      <c r="B19" s="17"/>
      <c r="C19" s="33"/>
      <c r="D19" s="17"/>
      <c r="E19" s="33"/>
      <c r="F19" s="17"/>
      <c r="G19" s="33"/>
    </row>
    <row r="20" spans="1:8" ht="15" customHeight="1" thickBot="1"/>
    <row r="21" spans="1:8" ht="15" customHeight="1">
      <c r="A21" s="8" t="s">
        <v>19</v>
      </c>
      <c r="B21" s="1"/>
      <c r="C21" s="1"/>
      <c r="D21" s="2" t="s">
        <v>20</v>
      </c>
      <c r="E21" s="1"/>
      <c r="F21" s="1"/>
      <c r="G21" s="30">
        <v>4</v>
      </c>
    </row>
    <row r="22" spans="1:8" ht="15" customHeight="1"/>
    <row r="23" spans="1:8" ht="15" customHeight="1">
      <c r="D23" s="2" t="s">
        <v>21</v>
      </c>
      <c r="E23" s="1"/>
      <c r="F23" s="1"/>
      <c r="G23" s="41">
        <v>0</v>
      </c>
      <c r="H23" s="8"/>
    </row>
    <row r="24" spans="1:8" ht="15" customHeight="1"/>
    <row r="25" spans="1:8" ht="15" customHeight="1">
      <c r="A25" s="13" t="s">
        <v>22</v>
      </c>
      <c r="E25" s="13" t="s">
        <v>23</v>
      </c>
    </row>
    <row r="26" spans="1:8" ht="15" customHeight="1">
      <c r="A26" s="21" t="s">
        <v>24</v>
      </c>
      <c r="B26" s="22"/>
      <c r="C26" s="34">
        <f>ROUND((27.5/$G$21)*(1-$G$23), 2)</f>
        <v>6.88</v>
      </c>
      <c r="E26" s="25" t="s">
        <v>24</v>
      </c>
      <c r="F26" s="26"/>
      <c r="G26" s="36">
        <v>6.88</v>
      </c>
    </row>
    <row r="27" spans="1:8" ht="15" customHeight="1">
      <c r="A27" s="19" t="s">
        <v>25</v>
      </c>
      <c r="B27" s="20"/>
      <c r="C27" s="35">
        <f>ROUND(C28/3, 2)</f>
        <v>25.23</v>
      </c>
      <c r="E27" s="23" t="s">
        <v>25</v>
      </c>
      <c r="F27" s="24"/>
      <c r="G27" s="37">
        <f>G26*22/6</f>
        <v>25.226666666666663</v>
      </c>
    </row>
    <row r="28" spans="1:8" ht="15" customHeight="1">
      <c r="A28" s="49" t="s">
        <v>26</v>
      </c>
      <c r="B28" s="45"/>
      <c r="C28" s="50">
        <f>ROUND(C26*11, 2)</f>
        <v>75.680000000000007</v>
      </c>
      <c r="E28" s="39"/>
      <c r="F28" s="39"/>
    </row>
    <row r="29" spans="1:8" ht="15" customHeight="1">
      <c r="A29" s="43" t="s">
        <v>27</v>
      </c>
      <c r="B29" s="47"/>
      <c r="C29" s="46">
        <v>227.04</v>
      </c>
      <c r="G29" s="40" t="s">
        <v>28</v>
      </c>
    </row>
    <row r="30" spans="1:8" ht="15" customHeight="1">
      <c r="G30" s="40" t="s">
        <v>29</v>
      </c>
    </row>
  </sheetData>
  <sheetProtection algorithmName="SHA-512" hashValue="ohApZKi3w8OOx4r0tloiKaWjHdU5IwGCZ45GZXgZk+q5d9vP09oBTSnDZbIg0RlsdFTCaVHxwrnPntPi44t7Hw==" saltValue="nUiwrdagEtk9t8yb4oNuAw==" spinCount="100000" sheet="1" objects="1" scenarios="1"/>
  <dataValidations count="1">
    <dataValidation type="decimal" showInputMessage="1" showErrorMessage="1" sqref="G23" xr:uid="{51DF9EC4-7454-4D8A-8F94-CD04CB6698ED}">
      <formula1>0</formula1>
      <formula2>1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EADC68-D50E-4ED7-BECC-FFDE487F7667}">
          <x14:formula1>
            <xm:f>Data!$A$1:$A$5</xm:f>
          </x14:formula1>
          <xm:sqref>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ABBA-C366-427C-AC95-B4BC38CC6C2E}">
  <dimension ref="A1:G13"/>
  <sheetViews>
    <sheetView zoomScaleNormal="100" workbookViewId="0">
      <selection activeCell="G6" sqref="G6"/>
    </sheetView>
  </sheetViews>
  <sheetFormatPr defaultColWidth="9.140625" defaultRowHeight="12.75"/>
  <cols>
    <col min="1" max="7" width="14.42578125" style="2" customWidth="1"/>
    <col min="8" max="8" width="9.140625" style="2" customWidth="1"/>
    <col min="9" max="16384" width="9.140625" style="2"/>
  </cols>
  <sheetData>
    <row r="1" spans="1:7" ht="15" customHeight="1">
      <c r="A1" s="15" t="s">
        <v>30</v>
      </c>
    </row>
    <row r="2" spans="1:7" ht="15" customHeight="1">
      <c r="A2" s="1" t="s">
        <v>31</v>
      </c>
    </row>
    <row r="3" spans="1:7" ht="15" customHeight="1" thickBot="1"/>
    <row r="4" spans="1:7" ht="15" customHeight="1" thickBot="1">
      <c r="A4" s="8" t="s">
        <v>32</v>
      </c>
      <c r="B4" s="1"/>
      <c r="C4" s="1"/>
      <c r="D4" s="2" t="s">
        <v>20</v>
      </c>
      <c r="E4" s="1"/>
      <c r="F4" s="1"/>
      <c r="G4" s="30">
        <v>4</v>
      </c>
    </row>
    <row r="5" spans="1:7" ht="15" customHeight="1"/>
    <row r="6" spans="1:7" ht="15" customHeight="1">
      <c r="D6" s="2" t="s">
        <v>33</v>
      </c>
      <c r="E6" s="1"/>
      <c r="F6" s="1"/>
      <c r="G6" s="41">
        <v>0</v>
      </c>
    </row>
    <row r="7" spans="1:7" ht="15" customHeight="1"/>
    <row r="8" spans="1:7" ht="15" customHeight="1">
      <c r="A8" s="13" t="s">
        <v>34</v>
      </c>
      <c r="E8" s="13" t="s">
        <v>23</v>
      </c>
    </row>
    <row r="9" spans="1:7" ht="15" customHeight="1">
      <c r="A9" s="21" t="s">
        <v>24</v>
      </c>
      <c r="B9" s="22"/>
      <c r="C9" s="34">
        <f>ROUND((27.5/$G$4)*(1-$G$6), 2)</f>
        <v>6.88</v>
      </c>
      <c r="E9" s="25" t="s">
        <v>24</v>
      </c>
      <c r="F9" s="26"/>
      <c r="G9" s="36">
        <v>6.88</v>
      </c>
    </row>
    <row r="10" spans="1:7" ht="15" customHeight="1">
      <c r="A10" s="19" t="s">
        <v>25</v>
      </c>
      <c r="B10" s="20"/>
      <c r="C10" s="35">
        <f>ROUND(C9*33/10, 2)</f>
        <v>22.7</v>
      </c>
      <c r="E10" s="23" t="s">
        <v>25</v>
      </c>
      <c r="F10" s="24"/>
      <c r="G10" s="37">
        <f>ROUND(G9*33/10, 2)</f>
        <v>22.7</v>
      </c>
    </row>
    <row r="11" spans="1:7" ht="15" customHeight="1">
      <c r="A11" s="42" t="s">
        <v>26</v>
      </c>
      <c r="B11" s="18"/>
      <c r="C11" s="38">
        <f>ROUND(C9*33/3, 2)</f>
        <v>75.680000000000007</v>
      </c>
    </row>
    <row r="12" spans="1:7" ht="15" customHeight="1">
      <c r="A12" s="43" t="s">
        <v>27</v>
      </c>
      <c r="B12" s="47"/>
      <c r="C12" s="46">
        <f>C9*33</f>
        <v>227.04</v>
      </c>
      <c r="G12" s="16" t="s">
        <v>35</v>
      </c>
    </row>
    <row r="13" spans="1:7" ht="15" customHeight="1">
      <c r="G13" s="16" t="s">
        <v>29</v>
      </c>
    </row>
  </sheetData>
  <sheetProtection algorithmName="SHA-512" hashValue="2xUa8evQWvK90nX0KuiZl/lM0ySAkACdke3CS7kKfWuiHcT0As3xKX3bZDu4R38lMs3jneu35zG5fpR4XmUOsA==" saltValue="g0B2Gc39ayqTPpJljLSQbw==" spinCount="100000" sheet="1" objects="1" scenarios="1"/>
  <dataValidations count="1">
    <dataValidation type="decimal" showInputMessage="1" showErrorMessage="1" sqref="G6" xr:uid="{E302EAE4-8624-43E6-95E7-DC7A7A5EE33F}">
      <formula1>0</formula1>
      <formula2>1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665A3A5-4FDE-4853-84D7-A5694C6284B6}">
          <x14:formula1>
            <xm:f>Data!$A$1:$A$5</xm:f>
          </x14:formula1>
          <xm:sqref>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ACAD-A6CF-4482-BB52-490D49BAB220}">
  <dimension ref="A1:A5"/>
  <sheetViews>
    <sheetView workbookViewId="0">
      <selection activeCell="A6" sqref="A6"/>
    </sheetView>
  </sheetViews>
  <sheetFormatPr defaultRowHeight="15"/>
  <cols>
    <col min="1" max="1" width="3.28515625" customWidth="1"/>
  </cols>
  <sheetData>
    <row r="1" spans="1:1">
      <c r="A1">
        <v>4</v>
      </c>
    </row>
    <row r="2" spans="1:1">
      <c r="A2">
        <v>5</v>
      </c>
    </row>
    <row r="3" spans="1:1">
      <c r="A3">
        <v>6</v>
      </c>
    </row>
    <row r="4" spans="1:1">
      <c r="A4">
        <v>7</v>
      </c>
    </row>
    <row r="5" spans="1:1">
      <c r="A5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EAD2-1D74-4A79-A2F0-E14049837D17}">
  <dimension ref="A1:K14"/>
  <sheetViews>
    <sheetView zoomScaleNormal="100" workbookViewId="0">
      <selection activeCell="O12" sqref="O12"/>
    </sheetView>
  </sheetViews>
  <sheetFormatPr defaultColWidth="9.140625" defaultRowHeight="12.75"/>
  <cols>
    <col min="1" max="7" width="14.42578125" style="2" customWidth="1"/>
    <col min="8" max="9" width="9.140625" style="2" hidden="1" customWidth="1"/>
    <col min="10" max="10" width="37" style="2" hidden="1" customWidth="1"/>
    <col min="11" max="11" width="9.140625" style="2" hidden="1" customWidth="1"/>
    <col min="12" max="16384" width="9.140625" style="2"/>
  </cols>
  <sheetData>
    <row r="1" spans="1:11" ht="15" customHeight="1">
      <c r="A1" s="15" t="s">
        <v>36</v>
      </c>
      <c r="J1" s="2" t="s">
        <v>37</v>
      </c>
      <c r="K1" s="2">
        <v>9.17</v>
      </c>
    </row>
    <row r="2" spans="1:11" ht="15" customHeight="1">
      <c r="A2" s="1" t="s">
        <v>38</v>
      </c>
      <c r="J2" s="2" t="s">
        <v>39</v>
      </c>
      <c r="K2" s="2">
        <v>13.75</v>
      </c>
    </row>
    <row r="3" spans="1:11" ht="15" customHeight="1">
      <c r="J3" s="2" t="s">
        <v>40</v>
      </c>
      <c r="K3" s="2">
        <v>18.329999999999998</v>
      </c>
    </row>
    <row r="4" spans="1:11" ht="15" customHeight="1">
      <c r="A4" s="8" t="s">
        <v>32</v>
      </c>
      <c r="B4" s="1"/>
      <c r="C4" s="1"/>
      <c r="D4" s="2" t="s">
        <v>41</v>
      </c>
      <c r="E4" s="1"/>
      <c r="F4" s="51" t="s">
        <v>37</v>
      </c>
      <c r="G4" s="52"/>
      <c r="H4" s="2">
        <f>VLOOKUP(F4, $J$1:$K$7, 2, FALSE)</f>
        <v>9.17</v>
      </c>
      <c r="J4" s="2" t="s">
        <v>42</v>
      </c>
      <c r="K4" s="2">
        <v>27.5</v>
      </c>
    </row>
    <row r="5" spans="1:11" ht="15" customHeight="1">
      <c r="J5" s="2" t="s">
        <v>43</v>
      </c>
      <c r="K5" s="2">
        <v>36.67</v>
      </c>
    </row>
    <row r="6" spans="1:11" ht="15" customHeight="1">
      <c r="D6" s="2" t="s">
        <v>33</v>
      </c>
      <c r="E6" s="1"/>
      <c r="F6" s="1"/>
      <c r="G6" s="41">
        <v>0</v>
      </c>
      <c r="J6" s="2" t="s">
        <v>44</v>
      </c>
      <c r="K6" s="2">
        <v>41.26</v>
      </c>
    </row>
    <row r="7" spans="1:11" ht="15" customHeight="1">
      <c r="J7" s="2" t="s">
        <v>45</v>
      </c>
      <c r="K7" s="2">
        <v>55</v>
      </c>
    </row>
    <row r="8" spans="1:11" ht="15" customHeight="1">
      <c r="A8" s="13" t="s">
        <v>34</v>
      </c>
      <c r="E8" s="13" t="s">
        <v>23</v>
      </c>
    </row>
    <row r="9" spans="1:11" ht="15" customHeight="1">
      <c r="A9" s="21" t="s">
        <v>24</v>
      </c>
      <c r="B9" s="22"/>
      <c r="C9" s="34">
        <f>H4</f>
        <v>9.17</v>
      </c>
      <c r="E9" s="25" t="s">
        <v>24</v>
      </c>
      <c r="F9" s="26"/>
      <c r="G9" s="36">
        <f>H4</f>
        <v>9.17</v>
      </c>
    </row>
    <row r="10" spans="1:11" ht="15" customHeight="1">
      <c r="A10" s="19" t="s">
        <v>25</v>
      </c>
      <c r="B10" s="20"/>
      <c r="C10" s="35">
        <f>ROUND(C9*33/10, 2)</f>
        <v>30.26</v>
      </c>
      <c r="E10" s="23" t="s">
        <v>25</v>
      </c>
      <c r="F10" s="24"/>
      <c r="G10" s="37">
        <f>ROUND(G9*33/10, 2)</f>
        <v>30.26</v>
      </c>
    </row>
    <row r="11" spans="1:11" ht="15" customHeight="1">
      <c r="A11" s="44" t="s">
        <v>46</v>
      </c>
      <c r="B11" s="45"/>
      <c r="C11" s="48">
        <f>ROUND(C9*33/3, 2)</f>
        <v>100.87</v>
      </c>
    </row>
    <row r="12" spans="1:11" ht="15" customHeight="1">
      <c r="A12" s="43" t="s">
        <v>27</v>
      </c>
      <c r="B12" s="47"/>
      <c r="C12" s="46">
        <f>C9*33</f>
        <v>302.61</v>
      </c>
      <c r="G12" s="16" t="s">
        <v>35</v>
      </c>
    </row>
    <row r="13" spans="1:11" ht="15" customHeight="1">
      <c r="G13" s="16" t="s">
        <v>47</v>
      </c>
    </row>
    <row r="14" spans="1:11" ht="15" customHeight="1">
      <c r="G14" s="16" t="s">
        <v>48</v>
      </c>
    </row>
  </sheetData>
  <sheetProtection algorithmName="SHA-512" hashValue="5B8Z/F0cFN+UZK4J+W2jkD6Iqa8PW8g4x5lxrYC9XkOZvLI/28ZXurkA6PhuxqeD3n9nbFM8ThQYo+VZBBXmUw==" saltValue="vX7TQISdU0pp7nirF2m/CA==" spinCount="100000" sheet="1" objects="1" scenarios="1"/>
  <mergeCells count="1">
    <mergeCell ref="F4:G4"/>
  </mergeCells>
  <dataValidations count="2">
    <dataValidation type="decimal" showInputMessage="1" showErrorMessage="1" sqref="G6" xr:uid="{37A4626E-6533-4E7D-9826-E2FC244C0C1A}">
      <formula1>0</formula1>
      <formula2>1</formula2>
    </dataValidation>
    <dataValidation type="list" showInputMessage="1" showErrorMessage="1" sqref="F4" xr:uid="{2F913FDA-E64F-4E21-A909-E50F5575959E}">
      <formula1>$J$1:$J$8</formula1>
    </dataValidation>
  </dataValidation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0A350819152E489615DA1F5E7063D6" ma:contentTypeVersion="18" ma:contentTypeDescription="Create a new document." ma:contentTypeScope="" ma:versionID="e97e727ac71c9a9fccc9bc430f059c1a">
  <xsd:schema xmlns:xsd="http://www.w3.org/2001/XMLSchema" xmlns:xs="http://www.w3.org/2001/XMLSchema" xmlns:p="http://schemas.microsoft.com/office/2006/metadata/properties" xmlns:ns2="a881b09d-f1c6-4dff-b3f5-11c378e6ccf2" xmlns:ns3="68f84cc4-33e6-4753-8100-7d29fec8f859" targetNamespace="http://schemas.microsoft.com/office/2006/metadata/properties" ma:root="true" ma:fieldsID="6569fbce7ee27ada76521b05e19894cd" ns2:_="" ns3:_="">
    <xsd:import namespace="a881b09d-f1c6-4dff-b3f5-11c378e6ccf2"/>
    <xsd:import namespace="68f84cc4-33e6-4753-8100-7d29fec8f8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1b09d-f1c6-4dff-b3f5-11c378e6c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a0c3e7-3a48-432b-894f-849e492ef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84cc4-33e6-4753-8100-7d29fec8f8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61b26d-3b8e-4284-9313-26314148caac}" ma:internalName="TaxCatchAll" ma:showField="CatchAllData" ma:web="68f84cc4-33e6-4753-8100-7d29fec8f8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f84cc4-33e6-4753-8100-7d29fec8f859" xsi:nil="true"/>
    <lcf76f155ced4ddcb4097134ff3c332f xmlns="a881b09d-f1c6-4dff-b3f5-11c378e6cc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849401-6DC6-424A-8ABA-A4031DA1259F}"/>
</file>

<file path=customXml/itemProps2.xml><?xml version="1.0" encoding="utf-8"?>
<ds:datastoreItem xmlns:ds="http://schemas.openxmlformats.org/officeDocument/2006/customXml" ds:itemID="{B7978677-EC6C-40E0-8312-FEAA58D61E57}"/>
</file>

<file path=customXml/itemProps3.xml><?xml version="1.0" encoding="utf-8"?>
<ds:datastoreItem xmlns:ds="http://schemas.openxmlformats.org/officeDocument/2006/customXml" ds:itemID="{39AC90B4-05B4-4418-87E9-4A4CD358C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Iain McKnight</dc:creator>
  <cp:keywords/>
  <dc:description/>
  <cp:lastModifiedBy/>
  <cp:revision/>
  <dcterms:created xsi:type="dcterms:W3CDTF">2026-04-22T08:16:06Z</dcterms:created>
  <dcterms:modified xsi:type="dcterms:W3CDTF">2026-06-02T07:47:08Z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0x010100E90A350819152E489615DA1F5E7063D6</vt:lpwstr>
  </property>
  <property fmtid="{D5CDD505-2E9C-101B-9397-08002B2CF9AE}" pid="3" name="MediaServiceImageTags">
    <vt:lpwstr/>
  </property>
</Properties>
</file>